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<sst xmlns="http://schemas.openxmlformats.org/spreadsheetml/2006/main" count="97" uniqueCount="73">
  <si>
    <t>2024年度中央直达资金（渔业发展）发放名册</t>
  </si>
  <si>
    <t>序号</t>
  </si>
  <si>
    <t>单位</t>
  </si>
  <si>
    <t>远洋渔业国际履约能力提升</t>
  </si>
  <si>
    <t>备注</t>
  </si>
  <si>
    <t>资金
（万元）</t>
  </si>
  <si>
    <t>船数
（艘）</t>
  </si>
  <si>
    <t>南通远洋渔业有限公司</t>
  </si>
  <si>
    <t>合计</t>
  </si>
  <si>
    <t>单位补助金额</t>
  </si>
  <si>
    <t>=</t>
  </si>
  <si>
    <t>本辖区履约奖补总资金量</t>
  </si>
  <si>
    <t>÷</t>
  </si>
  <si>
    <t>本辖区所有渔船单船履约基数之和</t>
  </si>
  <si>
    <t>单船履约基数</t>
  </si>
  <si>
    <t>履约得分</t>
  </si>
  <si>
    <t>*</t>
  </si>
  <si>
    <t>船型系数</t>
  </si>
  <si>
    <t>调节系数</t>
  </si>
  <si>
    <t>有效调节系数</t>
  </si>
  <si>
    <t>履约天数调节系数</t>
  </si>
  <si>
    <t>国籍参数0.8</t>
  </si>
  <si>
    <t>南通</t>
  </si>
  <si>
    <t>海门</t>
  </si>
  <si>
    <t>启东</t>
  </si>
  <si>
    <t>有效天数</t>
  </si>
  <si>
    <t>有效天数比率</t>
  </si>
  <si>
    <t>昌泰801</t>
  </si>
  <si>
    <t>昌泰802</t>
  </si>
  <si>
    <t>昌泰806</t>
  </si>
  <si>
    <t>昌泰807</t>
  </si>
  <si>
    <t>昌泰809</t>
  </si>
  <si>
    <t>昌泰810</t>
  </si>
  <si>
    <t>昌泰811</t>
  </si>
  <si>
    <t>昌泰812</t>
  </si>
  <si>
    <t>源友516</t>
  </si>
  <si>
    <t>源友518</t>
  </si>
  <si>
    <t>源友616</t>
  </si>
  <si>
    <t>源友618</t>
  </si>
  <si>
    <t>源友816</t>
  </si>
  <si>
    <t>源友818</t>
  </si>
  <si>
    <t>苏远渔6</t>
  </si>
  <si>
    <t>苏远渔9</t>
  </si>
  <si>
    <t>苏通渔701</t>
  </si>
  <si>
    <t>外籍0.8</t>
  </si>
  <si>
    <t>替换苏远渔28</t>
  </si>
  <si>
    <t>苏通渔702</t>
  </si>
  <si>
    <t>替换苏远渔29</t>
  </si>
  <si>
    <t>苏远渔15</t>
  </si>
  <si>
    <t>苏远渔16</t>
  </si>
  <si>
    <t>苏通渔801</t>
  </si>
  <si>
    <t>手动报位</t>
  </si>
  <si>
    <t>苏通渔802</t>
  </si>
  <si>
    <t>苏通渔803</t>
  </si>
  <si>
    <t>苏通渔804</t>
  </si>
  <si>
    <t>苏通渔805</t>
  </si>
  <si>
    <t>苏通渔806</t>
  </si>
  <si>
    <t>苏通渔807</t>
  </si>
  <si>
    <t>苏通渔808</t>
  </si>
  <si>
    <t>苏通渔809</t>
  </si>
  <si>
    <t>苏通渔810</t>
  </si>
  <si>
    <t>苏通渔811</t>
  </si>
  <si>
    <t>苏通渔812</t>
  </si>
  <si>
    <t>苏通渔814</t>
  </si>
  <si>
    <t>苏通渔815</t>
  </si>
  <si>
    <t>苏通渔816</t>
  </si>
  <si>
    <t>苏通渔817</t>
  </si>
  <si>
    <t>苏通渔818</t>
  </si>
  <si>
    <t>苏通渔819</t>
  </si>
  <si>
    <t>苏通渔820</t>
  </si>
  <si>
    <t>苏通渔821</t>
  </si>
  <si>
    <t>苏通渔822</t>
  </si>
  <si>
    <t>苏通渔823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</si>
</sst>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宋体"/>
      <charset val="134"/>
    </font>
    <font>
      <sz val="8"/>
      <color indexed="63"/>
      <name val="宋体"/>
      <charset val="134"/>
    </font>
    <font>
      <sz val="24"/>
      <color theme="1"/>
      <name val="方正黑体_GBK"/>
      <charset val="134"/>
    </font>
    <font>
      <sz val="2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0" borderId="16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11" fillId="8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49" applyFont="1" applyBorder="1" applyAlignment="1">
      <alignment vertical="center" wrapText="1"/>
    </xf>
    <xf numFmtId="0" fontId="3" fillId="0" borderId="1" xfId="5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/>
    <xf numFmtId="0" fontId="0" fillId="0" borderId="11" xfId="0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9" sqref="D9"/>
    </sheetView>
  </sheetViews>
  <sheetFormatPr defaultColWidth="14.75" defaultRowHeight="14.25" outlineLevelRow="7" outlineLevelCol="4"/>
  <cols>
    <col min="1" max="1" width="16" customWidth="1"/>
    <col min="2" max="2" width="19.375" customWidth="1"/>
    <col min="3" max="3" width="22" customWidth="1"/>
    <col min="4" max="4" width="26.75" customWidth="1"/>
    <col min="5" max="5" width="19.625" customWidth="1"/>
    <col min="6" max="16383" width="14.75" customWidth="1"/>
  </cols>
  <sheetData>
    <row r="1" ht="43.2" customHeight="1" spans="1:5">
      <c r="A1" s="15" t="s">
        <v>0</v>
      </c>
      <c r="B1" s="15"/>
      <c r="C1" s="15"/>
      <c r="D1" s="15"/>
      <c r="E1" s="15"/>
    </row>
    <row r="2" ht="13.8" customHeight="1" spans="1:5">
      <c r="A2" s="16"/>
      <c r="B2" s="16"/>
      <c r="C2" s="16"/>
      <c r="D2" s="16"/>
      <c r="E2" s="16"/>
    </row>
    <row r="3" ht="31" customHeight="1" spans="1:5">
      <c r="A3" s="17" t="s">
        <v>1</v>
      </c>
      <c r="B3" s="17" t="s">
        <v>2</v>
      </c>
      <c r="C3" s="18" t="s">
        <v>3</v>
      </c>
      <c r="D3" s="19"/>
      <c r="E3" s="17" t="s">
        <v>4</v>
      </c>
    </row>
    <row r="4" ht="31" customHeight="1" spans="1:5">
      <c r="A4" s="17"/>
      <c r="B4" s="17"/>
      <c r="C4" s="20"/>
      <c r="D4" s="21"/>
      <c r="E4" s="17"/>
    </row>
    <row r="5" ht="46.8" customHeight="1" spans="1:5">
      <c r="A5" s="17"/>
      <c r="B5" s="17"/>
      <c r="C5" s="22" t="s">
        <v>5</v>
      </c>
      <c r="D5" s="22" t="s">
        <v>6</v>
      </c>
      <c r="E5" s="17"/>
    </row>
    <row r="6" ht="46.8" customHeight="1" spans="1:5">
      <c r="A6" s="17">
        <v>1</v>
      </c>
      <c r="B6" s="22" t="s">
        <v>7</v>
      </c>
      <c r="C6" s="23">
        <v>696</v>
      </c>
      <c r="D6" s="17">
        <v>20</v>
      </c>
      <c r="E6" s="17"/>
    </row>
    <row r="7" ht="46.8" customHeight="1" spans="1:5">
      <c r="A7" s="24" t="s">
        <v>8</v>
      </c>
      <c r="B7" s="25"/>
      <c r="C7" s="26">
        <v>696</v>
      </c>
      <c r="D7" s="17">
        <v>20</v>
      </c>
      <c r="E7" s="27"/>
    </row>
    <row r="8" ht="46.8" customHeight="1" spans="1:5">
      <c r="A8" s="28"/>
      <c r="B8" s="28"/>
      <c r="C8" s="28"/>
      <c r="D8" s="28"/>
      <c r="E8" s="28"/>
    </row>
  </sheetData>
  <mergeCells count="7">
    <mergeCell ref="A1:E1"/>
    <mergeCell ref="A7:B7"/>
    <mergeCell ref="A8:E8"/>
    <mergeCell ref="A3:A5"/>
    <mergeCell ref="B3:B5"/>
    <mergeCell ref="E3:E5"/>
    <mergeCell ref="C3:D4"/>
  </mergeCells>
  <printOptions horizontalCentered="1"/>
  <pageMargins left="0.708661417322835" right="0.708661417322835" top="1.1811023622047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6"/>
  <sheetViews>
    <sheetView workbookViewId="0">
      <selection activeCell="P10" sqref="P10"/>
    </sheetView>
  </sheetViews>
  <sheetFormatPr defaultColWidth="9" defaultRowHeight="14.25"/>
  <cols>
    <col min="2" max="2" width="14.5583333333333" customWidth="1"/>
    <col min="3" max="3" width="4.33333333333333" customWidth="1"/>
    <col min="4" max="4" width="17.775" style="1" customWidth="1"/>
    <col min="5" max="5" width="4.775" customWidth="1"/>
    <col min="6" max="6" width="11.2166666666667" customWidth="1"/>
    <col min="7" max="7" width="12.1083333333333" customWidth="1"/>
    <col min="8" max="10" width="14.5583333333333" customWidth="1"/>
    <col min="11" max="11" width="14.1083333333333" style="1" customWidth="1"/>
  </cols>
  <sheetData>
    <row r="2" spans="2:6">
      <c r="B2" t="s">
        <v>9</v>
      </c>
      <c r="C2" t="s">
        <v>10</v>
      </c>
      <c r="D2" s="1" t="s">
        <v>11</v>
      </c>
      <c r="E2" t="s">
        <v>12</v>
      </c>
      <c r="F2" t="s">
        <v>13</v>
      </c>
    </row>
    <row r="3" spans="2:6">
      <c r="B3">
        <f>D3/F3</f>
        <v>0.243559874312501</v>
      </c>
      <c r="D3" s="1">
        <v>2385</v>
      </c>
      <c r="F3">
        <f>B10</f>
        <v>9792.25336986301</v>
      </c>
    </row>
    <row r="5" spans="2:11">
      <c r="B5" t="s">
        <v>14</v>
      </c>
      <c r="C5" t="s">
        <v>10</v>
      </c>
      <c r="D5" s="1" t="s">
        <v>15</v>
      </c>
      <c r="E5" s="1" t="s">
        <v>16</v>
      </c>
      <c r="F5" t="s">
        <v>17</v>
      </c>
      <c r="G5" t="s">
        <v>16</v>
      </c>
      <c r="H5" s="2" t="s">
        <v>18</v>
      </c>
      <c r="I5" s="2"/>
      <c r="J5" s="2"/>
      <c r="K5" s="2"/>
    </row>
    <row r="6" spans="5:11">
      <c r="E6" s="1"/>
      <c r="H6" s="3" t="s">
        <v>19</v>
      </c>
      <c r="I6" s="2" t="s">
        <v>20</v>
      </c>
      <c r="J6" s="2"/>
      <c r="K6" s="11" t="s">
        <v>21</v>
      </c>
    </row>
    <row r="7" spans="1:13">
      <c r="A7" t="s">
        <v>22</v>
      </c>
      <c r="B7">
        <f>B56</f>
        <v>2659.8917260274</v>
      </c>
      <c r="D7" s="4">
        <v>96.9</v>
      </c>
      <c r="E7" s="5"/>
      <c r="F7" s="5"/>
      <c r="H7" s="6"/>
      <c r="I7" s="6"/>
      <c r="J7" s="6">
        <f>B7*B3</f>
        <v>647.842894476094</v>
      </c>
      <c r="K7" s="11"/>
      <c r="M7">
        <f>B7*B3</f>
        <v>647.842894476094</v>
      </c>
    </row>
    <row r="8" spans="1:13">
      <c r="A8" t="s">
        <v>23</v>
      </c>
      <c r="B8">
        <f>B20</f>
        <v>3276.76164383562</v>
      </c>
      <c r="D8" s="4">
        <v>98.6</v>
      </c>
      <c r="E8" s="5"/>
      <c r="F8" s="5"/>
      <c r="H8" s="6"/>
      <c r="I8" s="6"/>
      <c r="J8" s="6">
        <f>B8*B3</f>
        <v>798.087654124627</v>
      </c>
      <c r="K8" s="11"/>
      <c r="M8">
        <f>B8*B3</f>
        <v>798.087654124627</v>
      </c>
    </row>
    <row r="9" spans="1:13">
      <c r="A9" t="s">
        <v>24</v>
      </c>
      <c r="B9">
        <f>B27</f>
        <v>3855.6</v>
      </c>
      <c r="D9" s="4">
        <v>91.8</v>
      </c>
      <c r="E9" s="5"/>
      <c r="F9" s="5"/>
      <c r="H9" s="6"/>
      <c r="I9" s="6"/>
      <c r="J9" s="6">
        <f>B9*B3</f>
        <v>939.069451399279</v>
      </c>
      <c r="K9" s="11"/>
      <c r="M9">
        <f>B9*B3</f>
        <v>939.069451399279</v>
      </c>
    </row>
    <row r="10" spans="2:11">
      <c r="B10">
        <f>SUM(B7:B9)</f>
        <v>9792.25336986301</v>
      </c>
      <c r="D10" s="4"/>
      <c r="E10" s="5"/>
      <c r="F10" s="5"/>
      <c r="H10" s="6"/>
      <c r="I10" s="6"/>
      <c r="J10" s="6">
        <f>SUM(J7:J9)</f>
        <v>2385</v>
      </c>
      <c r="K10" s="11"/>
    </row>
    <row r="11" spans="4:11">
      <c r="D11" s="4"/>
      <c r="E11" s="5"/>
      <c r="F11" s="5"/>
      <c r="H11" s="6"/>
      <c r="I11" s="2" t="s">
        <v>25</v>
      </c>
      <c r="J11" s="2" t="s">
        <v>26</v>
      </c>
      <c r="K11" s="11"/>
    </row>
    <row r="12" spans="1:13">
      <c r="A12" s="7" t="s">
        <v>27</v>
      </c>
      <c r="B12" s="7">
        <f>D12*F12*H12</f>
        <v>282.293150684932</v>
      </c>
      <c r="D12" s="4">
        <v>98.6</v>
      </c>
      <c r="E12" s="5"/>
      <c r="F12" s="5">
        <v>5</v>
      </c>
      <c r="H12" s="6">
        <f>J12</f>
        <v>0.572602739726027</v>
      </c>
      <c r="I12" s="12">
        <f>M12+45</f>
        <v>209</v>
      </c>
      <c r="J12" s="6">
        <f>I12/365</f>
        <v>0.572602739726027</v>
      </c>
      <c r="K12" s="11"/>
      <c r="M12">
        <v>164</v>
      </c>
    </row>
    <row r="13" spans="1:13">
      <c r="A13" s="7" t="s">
        <v>28</v>
      </c>
      <c r="B13" s="7">
        <f t="shared" ref="B13:B55" si="0">D13*F13*H13</f>
        <v>491.649315068493</v>
      </c>
      <c r="D13" s="4">
        <v>98.6</v>
      </c>
      <c r="E13" s="5"/>
      <c r="F13" s="5">
        <v>5</v>
      </c>
      <c r="H13" s="6">
        <f t="shared" ref="H13:H33" si="1">J13</f>
        <v>0.997260273972603</v>
      </c>
      <c r="I13" s="12">
        <f t="shared" ref="I13:I19" si="2">M13+45</f>
        <v>364</v>
      </c>
      <c r="J13" s="6">
        <f t="shared" ref="J13:J54" si="3">I13/365</f>
        <v>0.997260273972603</v>
      </c>
      <c r="K13" s="11"/>
      <c r="M13">
        <v>319</v>
      </c>
    </row>
    <row r="14" spans="1:13">
      <c r="A14" s="7" t="s">
        <v>29</v>
      </c>
      <c r="B14" s="7">
        <f t="shared" si="0"/>
        <v>352.528767123288</v>
      </c>
      <c r="D14" s="4">
        <v>98.6</v>
      </c>
      <c r="E14" s="5"/>
      <c r="F14" s="5">
        <v>5</v>
      </c>
      <c r="H14" s="6">
        <f t="shared" si="1"/>
        <v>0.715068493150685</v>
      </c>
      <c r="I14" s="12">
        <f t="shared" si="2"/>
        <v>261</v>
      </c>
      <c r="J14" s="6">
        <f t="shared" si="3"/>
        <v>0.715068493150685</v>
      </c>
      <c r="K14" s="11"/>
      <c r="M14">
        <v>216</v>
      </c>
    </row>
    <row r="15" spans="1:13">
      <c r="A15" s="7" t="s">
        <v>30</v>
      </c>
      <c r="B15" s="7">
        <f t="shared" si="0"/>
        <v>491.649315068493</v>
      </c>
      <c r="D15" s="4">
        <v>98.6</v>
      </c>
      <c r="E15" s="5"/>
      <c r="F15" s="5">
        <v>5</v>
      </c>
      <c r="H15" s="6">
        <f t="shared" si="1"/>
        <v>0.997260273972603</v>
      </c>
      <c r="I15" s="12">
        <f t="shared" si="2"/>
        <v>364</v>
      </c>
      <c r="J15" s="6">
        <f t="shared" si="3"/>
        <v>0.997260273972603</v>
      </c>
      <c r="K15" s="11"/>
      <c r="M15">
        <v>319</v>
      </c>
    </row>
    <row r="16" spans="1:13">
      <c r="A16" s="7" t="s">
        <v>31</v>
      </c>
      <c r="B16" s="7">
        <f t="shared" si="0"/>
        <v>490.298630136986</v>
      </c>
      <c r="D16" s="4">
        <v>98.6</v>
      </c>
      <c r="E16" s="5"/>
      <c r="F16" s="5">
        <v>5</v>
      </c>
      <c r="H16" s="6">
        <f t="shared" si="1"/>
        <v>0.994520547945206</v>
      </c>
      <c r="I16" s="12">
        <f t="shared" si="2"/>
        <v>363</v>
      </c>
      <c r="J16" s="6">
        <f t="shared" si="3"/>
        <v>0.994520547945206</v>
      </c>
      <c r="K16" s="11"/>
      <c r="M16">
        <v>318</v>
      </c>
    </row>
    <row r="17" spans="1:13">
      <c r="A17" s="7" t="s">
        <v>32</v>
      </c>
      <c r="B17" s="7">
        <f t="shared" si="0"/>
        <v>390.347945205479</v>
      </c>
      <c r="D17" s="4">
        <v>98.6</v>
      </c>
      <c r="E17" s="5"/>
      <c r="F17" s="5">
        <v>5</v>
      </c>
      <c r="H17" s="6">
        <f t="shared" si="1"/>
        <v>0.791780821917808</v>
      </c>
      <c r="I17" s="12">
        <f t="shared" si="2"/>
        <v>289</v>
      </c>
      <c r="J17" s="6">
        <f t="shared" si="3"/>
        <v>0.791780821917808</v>
      </c>
      <c r="K17" s="11"/>
      <c r="M17">
        <v>244</v>
      </c>
    </row>
    <row r="18" spans="1:13">
      <c r="A18" s="7" t="s">
        <v>33</v>
      </c>
      <c r="B18" s="7">
        <f t="shared" si="0"/>
        <v>471.38904109589</v>
      </c>
      <c r="D18" s="4">
        <v>98.6</v>
      </c>
      <c r="E18" s="5"/>
      <c r="F18" s="5">
        <v>5</v>
      </c>
      <c r="H18" s="6">
        <f t="shared" si="1"/>
        <v>0.956164383561644</v>
      </c>
      <c r="I18" s="12">
        <f t="shared" si="2"/>
        <v>349</v>
      </c>
      <c r="J18" s="6">
        <f t="shared" si="3"/>
        <v>0.956164383561644</v>
      </c>
      <c r="K18" s="11"/>
      <c r="M18">
        <v>304</v>
      </c>
    </row>
    <row r="19" spans="1:13">
      <c r="A19" s="7" t="s">
        <v>34</v>
      </c>
      <c r="B19" s="7">
        <f t="shared" si="0"/>
        <v>306.605479452055</v>
      </c>
      <c r="D19" s="4">
        <v>98.6</v>
      </c>
      <c r="E19" s="5"/>
      <c r="F19" s="5">
        <v>5</v>
      </c>
      <c r="H19" s="6">
        <f t="shared" si="1"/>
        <v>0.621917808219178</v>
      </c>
      <c r="I19" s="12">
        <f t="shared" si="2"/>
        <v>227</v>
      </c>
      <c r="J19" s="6">
        <f t="shared" si="3"/>
        <v>0.621917808219178</v>
      </c>
      <c r="K19" s="11"/>
      <c r="M19">
        <v>182</v>
      </c>
    </row>
    <row r="20" spans="2:11">
      <c r="B20" s="7">
        <f>SUM(B12:B19)</f>
        <v>3276.76164383562</v>
      </c>
      <c r="D20" s="4"/>
      <c r="E20" s="5"/>
      <c r="F20" s="5"/>
      <c r="H20" s="6">
        <f t="shared" si="1"/>
        <v>0</v>
      </c>
      <c r="I20" s="12"/>
      <c r="J20" s="6">
        <f t="shared" si="3"/>
        <v>0</v>
      </c>
      <c r="K20" s="11"/>
    </row>
    <row r="21" spans="1:13">
      <c r="A21" s="8" t="s">
        <v>35</v>
      </c>
      <c r="B21" s="7">
        <f t="shared" si="0"/>
        <v>642.6</v>
      </c>
      <c r="D21" s="4">
        <v>91.8</v>
      </c>
      <c r="E21" s="5"/>
      <c r="F21" s="5">
        <v>7</v>
      </c>
      <c r="H21" s="6">
        <f t="shared" si="1"/>
        <v>1</v>
      </c>
      <c r="I21" s="13">
        <f>M21+45</f>
        <v>365</v>
      </c>
      <c r="J21" s="6">
        <f t="shared" si="3"/>
        <v>1</v>
      </c>
      <c r="K21" s="11"/>
      <c r="M21">
        <v>320</v>
      </c>
    </row>
    <row r="22" spans="1:13">
      <c r="A22" s="8" t="s">
        <v>36</v>
      </c>
      <c r="B22" s="7">
        <f t="shared" si="0"/>
        <v>642.6</v>
      </c>
      <c r="D22" s="4">
        <v>91.8</v>
      </c>
      <c r="E22" s="5"/>
      <c r="F22" s="5">
        <v>7</v>
      </c>
      <c r="H22" s="6">
        <f t="shared" si="1"/>
        <v>1</v>
      </c>
      <c r="I22" s="13">
        <f t="shared" ref="I22:I26" si="4">M22+45</f>
        <v>365</v>
      </c>
      <c r="J22" s="6">
        <f t="shared" si="3"/>
        <v>1</v>
      </c>
      <c r="K22" s="11"/>
      <c r="M22">
        <v>320</v>
      </c>
    </row>
    <row r="23" spans="1:13">
      <c r="A23" s="8" t="s">
        <v>37</v>
      </c>
      <c r="B23" s="7">
        <f t="shared" si="0"/>
        <v>642.6</v>
      </c>
      <c r="D23" s="4">
        <v>91.8</v>
      </c>
      <c r="E23" s="5"/>
      <c r="F23" s="5">
        <v>7</v>
      </c>
      <c r="H23" s="6">
        <f t="shared" si="1"/>
        <v>1</v>
      </c>
      <c r="I23" s="13">
        <f t="shared" si="4"/>
        <v>365</v>
      </c>
      <c r="J23" s="6">
        <f t="shared" si="3"/>
        <v>1</v>
      </c>
      <c r="K23" s="11"/>
      <c r="M23">
        <v>320</v>
      </c>
    </row>
    <row r="24" spans="1:13">
      <c r="A24" s="8" t="s">
        <v>38</v>
      </c>
      <c r="B24" s="7">
        <f t="shared" si="0"/>
        <v>642.6</v>
      </c>
      <c r="D24" s="4">
        <v>91.8</v>
      </c>
      <c r="E24" s="5"/>
      <c r="F24" s="5">
        <v>7</v>
      </c>
      <c r="H24" s="6">
        <f t="shared" si="1"/>
        <v>1</v>
      </c>
      <c r="I24" s="13">
        <f t="shared" si="4"/>
        <v>365</v>
      </c>
      <c r="J24" s="6">
        <f t="shared" si="3"/>
        <v>1</v>
      </c>
      <c r="K24" s="11"/>
      <c r="M24">
        <v>320</v>
      </c>
    </row>
    <row r="25" spans="1:13">
      <c r="A25" s="8" t="s">
        <v>39</v>
      </c>
      <c r="B25" s="7">
        <f t="shared" si="0"/>
        <v>642.6</v>
      </c>
      <c r="D25" s="4">
        <v>91.8</v>
      </c>
      <c r="E25" s="5"/>
      <c r="F25" s="5">
        <v>7</v>
      </c>
      <c r="H25" s="6">
        <f t="shared" si="1"/>
        <v>1</v>
      </c>
      <c r="I25" s="13">
        <f t="shared" si="4"/>
        <v>365</v>
      </c>
      <c r="J25" s="6">
        <f t="shared" si="3"/>
        <v>1</v>
      </c>
      <c r="K25" s="11"/>
      <c r="M25">
        <v>320</v>
      </c>
    </row>
    <row r="26" spans="1:13">
      <c r="A26" s="8" t="s">
        <v>40</v>
      </c>
      <c r="B26" s="7">
        <f t="shared" si="0"/>
        <v>642.6</v>
      </c>
      <c r="D26" s="4">
        <v>91.8</v>
      </c>
      <c r="E26" s="5"/>
      <c r="F26" s="5">
        <v>7</v>
      </c>
      <c r="H26" s="6">
        <f t="shared" si="1"/>
        <v>1</v>
      </c>
      <c r="I26" s="13">
        <f t="shared" si="4"/>
        <v>365</v>
      </c>
      <c r="J26" s="6">
        <f t="shared" si="3"/>
        <v>1</v>
      </c>
      <c r="K26" s="11"/>
      <c r="M26">
        <v>320</v>
      </c>
    </row>
    <row r="27" spans="2:11">
      <c r="B27" s="7">
        <f>SUM(B21:B26)</f>
        <v>3855.6</v>
      </c>
      <c r="D27" s="4"/>
      <c r="E27" s="5"/>
      <c r="F27" s="5"/>
      <c r="H27" s="6">
        <f t="shared" si="1"/>
        <v>0</v>
      </c>
      <c r="I27" s="12"/>
      <c r="J27" s="6">
        <f t="shared" si="3"/>
        <v>0</v>
      </c>
      <c r="K27" s="11"/>
    </row>
    <row r="28" spans="1:13">
      <c r="A28" s="9" t="s">
        <v>41</v>
      </c>
      <c r="B28" s="7">
        <f t="shared" si="0"/>
        <v>709.361095890411</v>
      </c>
      <c r="D28" s="4">
        <v>96.9</v>
      </c>
      <c r="E28" s="5"/>
      <c r="F28" s="5">
        <v>8</v>
      </c>
      <c r="H28" s="6">
        <f t="shared" si="1"/>
        <v>0.915068493150685</v>
      </c>
      <c r="I28" s="13">
        <f>M28+45</f>
        <v>334</v>
      </c>
      <c r="J28" s="6">
        <f t="shared" si="3"/>
        <v>0.915068493150685</v>
      </c>
      <c r="K28" s="11"/>
      <c r="M28" s="14">
        <v>289</v>
      </c>
    </row>
    <row r="29" spans="1:13">
      <c r="A29" s="9" t="s">
        <v>42</v>
      </c>
      <c r="B29" s="7">
        <f t="shared" si="0"/>
        <v>690.246575342466</v>
      </c>
      <c r="D29" s="4">
        <v>96.9</v>
      </c>
      <c r="E29" s="5"/>
      <c r="F29" s="5">
        <v>8</v>
      </c>
      <c r="H29" s="6">
        <f t="shared" si="1"/>
        <v>0.89041095890411</v>
      </c>
      <c r="I29" s="13">
        <f t="shared" ref="I29:I33" si="5">M29+45</f>
        <v>325</v>
      </c>
      <c r="J29" s="6">
        <f t="shared" si="3"/>
        <v>0.89041095890411</v>
      </c>
      <c r="K29" s="11"/>
      <c r="M29" s="14">
        <v>280</v>
      </c>
    </row>
    <row r="30" spans="1:14">
      <c r="A30" s="9" t="s">
        <v>43</v>
      </c>
      <c r="B30" s="7">
        <f t="shared" si="0"/>
        <v>253.161205479452</v>
      </c>
      <c r="D30" s="4">
        <v>96.9</v>
      </c>
      <c r="E30" s="5"/>
      <c r="F30" s="5">
        <v>4</v>
      </c>
      <c r="H30" s="6">
        <f>J30*0.8</f>
        <v>0.653150684931507</v>
      </c>
      <c r="I30" s="13">
        <f t="shared" si="5"/>
        <v>298</v>
      </c>
      <c r="J30" s="6">
        <f t="shared" si="3"/>
        <v>0.816438356164384</v>
      </c>
      <c r="K30" s="11" t="s">
        <v>44</v>
      </c>
      <c r="M30" s="14">
        <f>164+89</f>
        <v>253</v>
      </c>
      <c r="N30" t="s">
        <v>45</v>
      </c>
    </row>
    <row r="31" spans="1:14">
      <c r="A31" s="9" t="s">
        <v>46</v>
      </c>
      <c r="B31" s="7">
        <f t="shared" si="0"/>
        <v>253.161205479452</v>
      </c>
      <c r="D31" s="4">
        <v>96.9</v>
      </c>
      <c r="E31" s="5"/>
      <c r="F31" s="5">
        <v>4</v>
      </c>
      <c r="H31" s="6">
        <f>J31*0.8</f>
        <v>0.653150684931507</v>
      </c>
      <c r="I31" s="13">
        <f t="shared" si="5"/>
        <v>298</v>
      </c>
      <c r="J31" s="6">
        <f t="shared" si="3"/>
        <v>0.816438356164384</v>
      </c>
      <c r="K31" s="11" t="s">
        <v>44</v>
      </c>
      <c r="M31" s="14">
        <f>164+89</f>
        <v>253</v>
      </c>
      <c r="N31" t="s">
        <v>47</v>
      </c>
    </row>
    <row r="32" spans="1:13">
      <c r="A32" s="9" t="s">
        <v>48</v>
      </c>
      <c r="B32" s="7">
        <f t="shared" si="0"/>
        <v>378.042739726027</v>
      </c>
      <c r="D32" s="4">
        <v>96.9</v>
      </c>
      <c r="E32" s="5"/>
      <c r="F32" s="5">
        <v>4</v>
      </c>
      <c r="H32" s="6">
        <f t="shared" si="1"/>
        <v>0.975342465753425</v>
      </c>
      <c r="I32" s="13">
        <f t="shared" si="5"/>
        <v>356</v>
      </c>
      <c r="J32" s="6">
        <f t="shared" si="3"/>
        <v>0.975342465753425</v>
      </c>
      <c r="K32" s="11"/>
      <c r="M32" s="14">
        <v>311</v>
      </c>
    </row>
    <row r="33" spans="1:13">
      <c r="A33" s="9" t="s">
        <v>49</v>
      </c>
      <c r="B33" s="7">
        <f t="shared" si="0"/>
        <v>375.918904109589</v>
      </c>
      <c r="D33" s="4">
        <v>96.9</v>
      </c>
      <c r="E33" s="5"/>
      <c r="F33" s="5">
        <v>4</v>
      </c>
      <c r="H33" s="6">
        <f t="shared" si="1"/>
        <v>0.96986301369863</v>
      </c>
      <c r="I33" s="13">
        <f t="shared" si="5"/>
        <v>354</v>
      </c>
      <c r="J33" s="6">
        <f t="shared" si="3"/>
        <v>0.96986301369863</v>
      </c>
      <c r="K33" s="11"/>
      <c r="M33" s="14">
        <v>309</v>
      </c>
    </row>
    <row r="34" spans="1:11">
      <c r="A34" s="9" t="s">
        <v>50</v>
      </c>
      <c r="B34" s="7">
        <f t="shared" si="0"/>
        <v>0</v>
      </c>
      <c r="D34" s="4">
        <v>96.9</v>
      </c>
      <c r="E34" s="5"/>
      <c r="F34" s="5">
        <v>1.2</v>
      </c>
      <c r="H34" s="6">
        <v>0</v>
      </c>
      <c r="I34" s="13">
        <v>0</v>
      </c>
      <c r="J34" s="6">
        <f t="shared" si="3"/>
        <v>0</v>
      </c>
      <c r="K34" s="11" t="s">
        <v>51</v>
      </c>
    </row>
    <row r="35" spans="1:11">
      <c r="A35" s="9" t="s">
        <v>52</v>
      </c>
      <c r="B35" s="7">
        <f t="shared" si="0"/>
        <v>0</v>
      </c>
      <c r="D35" s="4">
        <v>96.9</v>
      </c>
      <c r="E35" s="5"/>
      <c r="F35" s="5">
        <v>1.2</v>
      </c>
      <c r="H35" s="6">
        <v>0</v>
      </c>
      <c r="I35" s="13">
        <v>0</v>
      </c>
      <c r="J35" s="6">
        <f t="shared" si="3"/>
        <v>0</v>
      </c>
      <c r="K35" s="11" t="s">
        <v>51</v>
      </c>
    </row>
    <row r="36" spans="1:11">
      <c r="A36" s="9" t="s">
        <v>53</v>
      </c>
      <c r="B36" s="7">
        <f t="shared" si="0"/>
        <v>0</v>
      </c>
      <c r="D36" s="4">
        <v>96.9</v>
      </c>
      <c r="E36" s="5"/>
      <c r="F36" s="5">
        <v>1.2</v>
      </c>
      <c r="H36" s="6">
        <v>0</v>
      </c>
      <c r="I36" s="13">
        <v>0</v>
      </c>
      <c r="J36" s="6">
        <f t="shared" si="3"/>
        <v>0</v>
      </c>
      <c r="K36" s="11" t="s">
        <v>51</v>
      </c>
    </row>
    <row r="37" spans="1:11">
      <c r="A37" s="9" t="s">
        <v>54</v>
      </c>
      <c r="B37" s="7">
        <f t="shared" si="0"/>
        <v>0</v>
      </c>
      <c r="D37" s="4">
        <v>96.9</v>
      </c>
      <c r="E37" s="5"/>
      <c r="F37" s="5">
        <v>1.2</v>
      </c>
      <c r="H37" s="6">
        <v>0</v>
      </c>
      <c r="I37" s="13">
        <v>0</v>
      </c>
      <c r="J37" s="6">
        <f t="shared" si="3"/>
        <v>0</v>
      </c>
      <c r="K37" s="11" t="s">
        <v>51</v>
      </c>
    </row>
    <row r="38" spans="1:11">
      <c r="A38" s="9" t="s">
        <v>55</v>
      </c>
      <c r="B38" s="7">
        <f t="shared" si="0"/>
        <v>0</v>
      </c>
      <c r="D38" s="4">
        <v>96.9</v>
      </c>
      <c r="E38" s="5"/>
      <c r="F38" s="5">
        <v>1.2</v>
      </c>
      <c r="H38" s="6">
        <v>0</v>
      </c>
      <c r="I38" s="13">
        <v>0</v>
      </c>
      <c r="J38" s="6">
        <f t="shared" si="3"/>
        <v>0</v>
      </c>
      <c r="K38" s="11" t="s">
        <v>51</v>
      </c>
    </row>
    <row r="39" spans="1:11">
      <c r="A39" s="9" t="s">
        <v>56</v>
      </c>
      <c r="B39" s="7">
        <f t="shared" si="0"/>
        <v>0</v>
      </c>
      <c r="D39" s="4">
        <v>96.9</v>
      </c>
      <c r="E39" s="5"/>
      <c r="F39" s="5">
        <v>1.2</v>
      </c>
      <c r="H39" s="6">
        <v>0</v>
      </c>
      <c r="I39" s="13">
        <v>0</v>
      </c>
      <c r="J39" s="6">
        <f t="shared" si="3"/>
        <v>0</v>
      </c>
      <c r="K39" s="11" t="s">
        <v>51</v>
      </c>
    </row>
    <row r="40" spans="1:11">
      <c r="A40" s="9" t="s">
        <v>57</v>
      </c>
      <c r="B40" s="7">
        <f t="shared" si="0"/>
        <v>0</v>
      </c>
      <c r="D40" s="4">
        <v>96.9</v>
      </c>
      <c r="E40" s="5"/>
      <c r="F40" s="5">
        <v>1.2</v>
      </c>
      <c r="H40" s="6">
        <v>0</v>
      </c>
      <c r="I40" s="13">
        <v>0</v>
      </c>
      <c r="J40" s="6">
        <f t="shared" si="3"/>
        <v>0</v>
      </c>
      <c r="K40" s="11" t="s">
        <v>51</v>
      </c>
    </row>
    <row r="41" spans="1:11">
      <c r="A41" s="9" t="s">
        <v>58</v>
      </c>
      <c r="B41" s="7">
        <f t="shared" si="0"/>
        <v>0</v>
      </c>
      <c r="D41" s="4">
        <v>96.9</v>
      </c>
      <c r="E41" s="5"/>
      <c r="F41" s="5">
        <v>1.2</v>
      </c>
      <c r="H41" s="6">
        <v>0</v>
      </c>
      <c r="I41" s="13">
        <v>0</v>
      </c>
      <c r="J41" s="6">
        <f t="shared" si="3"/>
        <v>0</v>
      </c>
      <c r="K41" s="11" t="s">
        <v>51</v>
      </c>
    </row>
    <row r="42" spans="1:11">
      <c r="A42" s="9" t="s">
        <v>59</v>
      </c>
      <c r="B42" s="7">
        <f t="shared" si="0"/>
        <v>0</v>
      </c>
      <c r="D42" s="4">
        <v>96.9</v>
      </c>
      <c r="E42" s="5"/>
      <c r="F42" s="5">
        <v>1.2</v>
      </c>
      <c r="H42" s="6">
        <v>0</v>
      </c>
      <c r="I42" s="13">
        <v>0</v>
      </c>
      <c r="J42" s="6">
        <f t="shared" si="3"/>
        <v>0</v>
      </c>
      <c r="K42" s="11" t="s">
        <v>51</v>
      </c>
    </row>
    <row r="43" spans="1:11">
      <c r="A43" s="9" t="s">
        <v>60</v>
      </c>
      <c r="B43" s="7">
        <f t="shared" si="0"/>
        <v>0</v>
      </c>
      <c r="D43" s="4">
        <v>96.9</v>
      </c>
      <c r="E43" s="5"/>
      <c r="F43" s="5">
        <v>1.2</v>
      </c>
      <c r="H43" s="6">
        <v>0</v>
      </c>
      <c r="I43" s="13">
        <v>0</v>
      </c>
      <c r="J43" s="6">
        <f t="shared" si="3"/>
        <v>0</v>
      </c>
      <c r="K43" s="11" t="s">
        <v>51</v>
      </c>
    </row>
    <row r="44" spans="1:11">
      <c r="A44" s="9" t="s">
        <v>61</v>
      </c>
      <c r="B44" s="7">
        <f t="shared" si="0"/>
        <v>0</v>
      </c>
      <c r="D44" s="4">
        <v>96.9</v>
      </c>
      <c r="E44" s="5"/>
      <c r="F44" s="5">
        <v>1.2</v>
      </c>
      <c r="H44" s="6">
        <v>0</v>
      </c>
      <c r="I44" s="13">
        <v>0</v>
      </c>
      <c r="J44" s="6">
        <f t="shared" si="3"/>
        <v>0</v>
      </c>
      <c r="K44" s="11" t="s">
        <v>51</v>
      </c>
    </row>
    <row r="45" spans="1:11">
      <c r="A45" s="9" t="s">
        <v>62</v>
      </c>
      <c r="B45" s="7">
        <f t="shared" si="0"/>
        <v>0</v>
      </c>
      <c r="D45" s="4">
        <v>96.9</v>
      </c>
      <c r="E45" s="5"/>
      <c r="F45" s="5">
        <v>1.2</v>
      </c>
      <c r="H45" s="6">
        <v>0</v>
      </c>
      <c r="I45" s="13">
        <v>0</v>
      </c>
      <c r="J45" s="6">
        <f t="shared" si="3"/>
        <v>0</v>
      </c>
      <c r="K45" s="11" t="s">
        <v>51</v>
      </c>
    </row>
    <row r="46" spans="1:11">
      <c r="A46" s="9" t="s">
        <v>63</v>
      </c>
      <c r="B46" s="7">
        <f t="shared" si="0"/>
        <v>0</v>
      </c>
      <c r="D46" s="4">
        <v>96.9</v>
      </c>
      <c r="E46" s="5"/>
      <c r="F46" s="5">
        <v>1.2</v>
      </c>
      <c r="H46" s="6">
        <v>0</v>
      </c>
      <c r="I46" s="13">
        <v>0</v>
      </c>
      <c r="J46" s="6">
        <f t="shared" si="3"/>
        <v>0</v>
      </c>
      <c r="K46" s="11" t="s">
        <v>51</v>
      </c>
    </row>
    <row r="47" spans="1:11">
      <c r="A47" s="9" t="s">
        <v>64</v>
      </c>
      <c r="B47" s="7">
        <f t="shared" si="0"/>
        <v>0</v>
      </c>
      <c r="D47" s="4">
        <v>96.9</v>
      </c>
      <c r="E47" s="5"/>
      <c r="F47" s="5">
        <v>1.2</v>
      </c>
      <c r="H47" s="6">
        <v>0</v>
      </c>
      <c r="I47" s="13">
        <v>0</v>
      </c>
      <c r="J47" s="6">
        <f t="shared" si="3"/>
        <v>0</v>
      </c>
      <c r="K47" s="11" t="s">
        <v>51</v>
      </c>
    </row>
    <row r="48" spans="1:11">
      <c r="A48" s="9" t="s">
        <v>65</v>
      </c>
      <c r="B48" s="7">
        <f t="shared" si="0"/>
        <v>0</v>
      </c>
      <c r="D48" s="4">
        <v>96.9</v>
      </c>
      <c r="E48" s="5"/>
      <c r="F48" s="5">
        <v>1.2</v>
      </c>
      <c r="H48" s="6">
        <v>0</v>
      </c>
      <c r="I48" s="13">
        <v>0</v>
      </c>
      <c r="J48" s="6">
        <f t="shared" si="3"/>
        <v>0</v>
      </c>
      <c r="K48" s="11" t="s">
        <v>51</v>
      </c>
    </row>
    <row r="49" spans="1:11">
      <c r="A49" s="9" t="s">
        <v>66</v>
      </c>
      <c r="B49" s="7">
        <f t="shared" si="0"/>
        <v>0</v>
      </c>
      <c r="D49" s="4">
        <v>96.9</v>
      </c>
      <c r="E49" s="5"/>
      <c r="F49" s="5">
        <v>1.2</v>
      </c>
      <c r="H49" s="6">
        <v>0</v>
      </c>
      <c r="I49" s="13">
        <v>0</v>
      </c>
      <c r="J49" s="6">
        <f t="shared" si="3"/>
        <v>0</v>
      </c>
      <c r="K49" s="11" t="s">
        <v>51</v>
      </c>
    </row>
    <row r="50" spans="1:11">
      <c r="A50" s="9" t="s">
        <v>67</v>
      </c>
      <c r="B50" s="7">
        <f t="shared" si="0"/>
        <v>0</v>
      </c>
      <c r="D50" s="4">
        <v>96.9</v>
      </c>
      <c r="E50" s="5"/>
      <c r="F50" s="5">
        <v>1.2</v>
      </c>
      <c r="H50" s="6">
        <v>0</v>
      </c>
      <c r="I50" s="13">
        <v>0</v>
      </c>
      <c r="J50" s="6">
        <f t="shared" si="3"/>
        <v>0</v>
      </c>
      <c r="K50" s="11" t="s">
        <v>51</v>
      </c>
    </row>
    <row r="51" spans="1:11">
      <c r="A51" s="9" t="s">
        <v>68</v>
      </c>
      <c r="B51" s="7">
        <f t="shared" si="0"/>
        <v>0</v>
      </c>
      <c r="D51" s="4">
        <v>96.9</v>
      </c>
      <c r="E51" s="5"/>
      <c r="F51" s="5">
        <v>1.2</v>
      </c>
      <c r="H51" s="6">
        <v>0</v>
      </c>
      <c r="I51" s="13">
        <v>0</v>
      </c>
      <c r="J51" s="6">
        <f t="shared" si="3"/>
        <v>0</v>
      </c>
      <c r="K51" s="11" t="s">
        <v>51</v>
      </c>
    </row>
    <row r="52" spans="1:11">
      <c r="A52" s="9" t="s">
        <v>69</v>
      </c>
      <c r="B52" s="7">
        <f t="shared" si="0"/>
        <v>0</v>
      </c>
      <c r="D52" s="4">
        <v>96.9</v>
      </c>
      <c r="E52" s="5"/>
      <c r="F52" s="5">
        <v>1.2</v>
      </c>
      <c r="H52" s="6">
        <v>0</v>
      </c>
      <c r="I52" s="13">
        <v>0</v>
      </c>
      <c r="J52" s="6">
        <f t="shared" si="3"/>
        <v>0</v>
      </c>
      <c r="K52" s="11" t="s">
        <v>51</v>
      </c>
    </row>
    <row r="53" spans="1:11">
      <c r="A53" s="9" t="s">
        <v>70</v>
      </c>
      <c r="B53" s="7">
        <f t="shared" si="0"/>
        <v>0</v>
      </c>
      <c r="D53" s="4">
        <v>96.9</v>
      </c>
      <c r="E53" s="5"/>
      <c r="F53" s="5">
        <v>1.2</v>
      </c>
      <c r="H53" s="6">
        <v>0</v>
      </c>
      <c r="I53" s="13">
        <v>0</v>
      </c>
      <c r="J53" s="6">
        <f t="shared" si="3"/>
        <v>0</v>
      </c>
      <c r="K53" s="11" t="s">
        <v>51</v>
      </c>
    </row>
    <row r="54" spans="1:11">
      <c r="A54" s="9" t="s">
        <v>71</v>
      </c>
      <c r="B54" s="7">
        <f t="shared" si="0"/>
        <v>0</v>
      </c>
      <c r="D54" s="4">
        <v>96.9</v>
      </c>
      <c r="E54" s="5"/>
      <c r="F54" s="5">
        <v>1.2</v>
      </c>
      <c r="H54" s="6">
        <v>0</v>
      </c>
      <c r="I54" s="13">
        <v>0</v>
      </c>
      <c r="J54" s="6">
        <f t="shared" si="3"/>
        <v>0</v>
      </c>
      <c r="K54" s="11" t="s">
        <v>51</v>
      </c>
    </row>
    <row r="55" spans="1:11">
      <c r="A55" s="9" t="s">
        <v>72</v>
      </c>
      <c r="B55" s="7">
        <f t="shared" si="0"/>
        <v>0</v>
      </c>
      <c r="D55" s="4">
        <v>96.9</v>
      </c>
      <c r="E55" s="5"/>
      <c r="F55" s="5">
        <v>1.2</v>
      </c>
      <c r="H55" s="6">
        <v>0</v>
      </c>
      <c r="I55" s="13">
        <v>0</v>
      </c>
      <c r="J55" s="6">
        <f t="shared" ref="J55" si="6">I55/366</f>
        <v>0</v>
      </c>
      <c r="K55" s="11" t="s">
        <v>51</v>
      </c>
    </row>
    <row r="56" spans="2:2">
      <c r="B56" s="10">
        <f>SUM(B28:B55)</f>
        <v>2659.8917260274</v>
      </c>
    </row>
  </sheetData>
  <mergeCells count="2">
    <mergeCell ref="H5:K5"/>
    <mergeCell ref="I6:J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of king</dc:creator>
  <cp:lastModifiedBy>user</cp:lastModifiedBy>
  <dcterms:created xsi:type="dcterms:W3CDTF">2015-06-05T18:19:00Z</dcterms:created>
  <cp:lastPrinted>2021-11-18T08:02:00Z</cp:lastPrinted>
  <dcterms:modified xsi:type="dcterms:W3CDTF">2024-07-01T05:53:05Z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4F1AE1BB66B34DCBB27269A694257D7B</vt:lpwstr>
  </property>
  <property fmtid="{D5CDD505-2E9C-101B-9397-08002B2CF9AE}" pid="3" name="KSOProductBuildVer">
    <vt:lpwstr>2052-11.8.2.11019</vt:lpwstr>
  </property>
</Properties>
</file>